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godaVL\Desktop\Раскрытие информации ИП2019-2023\кор.ИП 2022ноябрь\"/>
    </mc:Choice>
  </mc:AlternateContent>
  <bookViews>
    <workbookView xWindow="14508" yWindow="-12" windowWidth="14316" windowHeight="12348"/>
  </bookViews>
  <sheets>
    <sheet name="Инвестиц.программа 2019-2023" sheetId="1" r:id="rId1"/>
    <sheet name="Целевые показатели ИП 2019-2023" sheetId="2" r:id="rId2"/>
    <sheet name="Показатели надёжности и эффекти" sheetId="3" r:id="rId3"/>
  </sheets>
  <definedNames>
    <definedName name="_xlnm._FilterDatabase" localSheetId="0" hidden="1">'Инвестиц.программа 2019-2023'!$A$5:$P$42</definedName>
  </definedNames>
  <calcPr calcId="152511"/>
</workbook>
</file>

<file path=xl/calcChain.xml><?xml version="1.0" encoding="utf-8"?>
<calcChain xmlns="http://schemas.openxmlformats.org/spreadsheetml/2006/main">
  <c r="J14" i="1" l="1"/>
  <c r="K14" i="1"/>
  <c r="L14" i="1"/>
  <c r="M14" i="1"/>
  <c r="N14" i="1"/>
  <c r="O14" i="1"/>
  <c r="P14" i="1"/>
  <c r="Q14" i="1"/>
  <c r="R14" i="1"/>
  <c r="E14" i="1"/>
  <c r="F14" i="1"/>
  <c r="G14" i="1"/>
  <c r="H14" i="1"/>
  <c r="M21" i="1"/>
  <c r="M15" i="1"/>
  <c r="I21" i="1"/>
  <c r="G15" i="1"/>
  <c r="G21" i="1"/>
  <c r="U15" i="1" l="1"/>
  <c r="D16" i="1"/>
  <c r="D17" i="1"/>
  <c r="D18" i="1"/>
  <c r="D19" i="1"/>
  <c r="D21" i="1"/>
  <c r="U21" i="1" s="1"/>
  <c r="D22" i="1"/>
  <c r="D23" i="1"/>
  <c r="D24" i="1"/>
  <c r="D25" i="1"/>
  <c r="D15" i="1"/>
  <c r="R20" i="1"/>
  <c r="I15" i="1" l="1"/>
  <c r="J21" i="1"/>
  <c r="P20" i="1"/>
  <c r="K15" i="1"/>
  <c r="P13" i="1" l="1"/>
  <c r="A12" i="2" l="1"/>
  <c r="B8" i="2"/>
  <c r="C8" i="2" s="1"/>
  <c r="J20" i="1" l="1"/>
  <c r="G20" i="1"/>
  <c r="I20" i="1"/>
  <c r="K21" i="1"/>
  <c r="K20" i="1" s="1"/>
  <c r="Q20" i="1"/>
  <c r="F20" i="1"/>
  <c r="H20" i="1"/>
  <c r="L20" i="1"/>
  <c r="M20" i="1"/>
  <c r="N20" i="1"/>
  <c r="O20" i="1"/>
  <c r="E20" i="1"/>
  <c r="D20" i="1" l="1"/>
  <c r="Q13" i="1"/>
  <c r="D14" i="1"/>
  <c r="I14" i="1"/>
  <c r="J2" i="1" l="1"/>
  <c r="H13" i="1"/>
  <c r="J13" i="1"/>
  <c r="O13" i="1"/>
  <c r="N13" i="1"/>
  <c r="M13" i="1"/>
  <c r="E13" i="1"/>
  <c r="K13" i="1" l="1"/>
  <c r="L13" i="1"/>
  <c r="I13" i="1"/>
  <c r="G13" i="1"/>
  <c r="F13" i="1"/>
  <c r="D13" i="1" l="1"/>
</calcChain>
</file>

<file path=xl/comments1.xml><?xml version="1.0" encoding="utf-8"?>
<comments xmlns="http://schemas.openxmlformats.org/spreadsheetml/2006/main">
  <authors>
    <author>--</author>
  </authors>
  <commentList>
    <comment ref="D3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<sst xmlns="http://schemas.openxmlformats.org/spreadsheetml/2006/main" count="194" uniqueCount="135">
  <si>
    <t>Целевые показатели инвестиционной программы</t>
  </si>
  <si>
    <t>№ п/п</t>
  </si>
  <si>
    <t>Наименование параметра</t>
  </si>
  <si>
    <t>Единица измерения</t>
  </si>
  <si>
    <t>Инвестиционная программа в целом</t>
  </si>
  <si>
    <t>9</t>
  </si>
  <si>
    <t>9.1</t>
  </si>
  <si>
    <t>Срок окупаемости</t>
  </si>
  <si>
    <t>лет</t>
  </si>
  <si>
    <t>9.2</t>
  </si>
  <si>
    <t>Перебои в снабжении потребителей</t>
  </si>
  <si>
    <t>час./чел.</t>
  </si>
  <si>
    <t>9.3</t>
  </si>
  <si>
    <t>Продолжительность (бесперебойность) поставки товаров и услуг</t>
  </si>
  <si>
    <t>час./день</t>
  </si>
  <si>
    <t>9.4</t>
  </si>
  <si>
    <t xml:space="preserve">Доля потерь и неучтенного потребления </t>
  </si>
  <si>
    <t>%</t>
  </si>
  <si>
    <t>9.5</t>
  </si>
  <si>
    <t>Коэффициент потерь</t>
  </si>
  <si>
    <t>Гкал/км</t>
  </si>
  <si>
    <t>9.6</t>
  </si>
  <si>
    <t>Износ систем коммунальной инфраструктуры</t>
  </si>
  <si>
    <t>9.7</t>
  </si>
  <si>
    <t>Износ оборудования производства (котлы)</t>
  </si>
  <si>
    <t>9.8</t>
  </si>
  <si>
    <t>Износ оборудования передачи тепловой энергии (сети)</t>
  </si>
  <si>
    <t>9.9</t>
  </si>
  <si>
    <t>Удельный вес сетей, нуждающихся в замене</t>
  </si>
  <si>
    <t>9.10</t>
  </si>
  <si>
    <t>Обеспеченность потребления товаров и услуг приборами учета</t>
  </si>
  <si>
    <t>9.11</t>
  </si>
  <si>
    <t>Расход топлива</t>
  </si>
  <si>
    <t>т усл.топл/Гкал</t>
  </si>
  <si>
    <t>9.12</t>
  </si>
  <si>
    <t>Расход электроэнергии на выработку</t>
  </si>
  <si>
    <t>кВт.ч/Гкал</t>
  </si>
  <si>
    <t>9.13</t>
  </si>
  <si>
    <t>Расход электроэнергии на передачу</t>
  </si>
  <si>
    <t>9.14</t>
  </si>
  <si>
    <t>Количество аварий (с учетом котельных)</t>
  </si>
  <si>
    <t>ед.</t>
  </si>
  <si>
    <t>9.15</t>
  </si>
  <si>
    <t>Количество аварий на тепловых сетях</t>
  </si>
  <si>
    <t>9.16</t>
  </si>
  <si>
    <t>Производительность труда</t>
  </si>
  <si>
    <t>тыс. руб./чел.</t>
  </si>
  <si>
    <t>Форма 4.5  Информация об инвестиционной программе</t>
  </si>
  <si>
    <t>Наименование  инвестиционной программы</t>
  </si>
  <si>
    <t>Цель инвестиционной программы</t>
  </si>
  <si>
    <t>Инвестиционная программа ГУП "ТЭК СПб" в сфере теплоснабжения на период 2019-2023 годы на территории Санкт-Петербурга</t>
  </si>
  <si>
    <t>Комитет по тарифам Санкт-Петербурга</t>
  </si>
  <si>
    <t>Срок начала реализации инвестиционной программы/мероприятия</t>
  </si>
  <si>
    <t>Срок окончания реализации инвестиционной программы/мероприятия</t>
  </si>
  <si>
    <t>Наименование органа местного самоуправления,согласовавшего инвестиционную программу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</si>
  <si>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</si>
  <si>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8.1.</t>
  </si>
  <si>
    <t>тыс. руб.</t>
  </si>
  <si>
    <t>8.1.1.</t>
  </si>
  <si>
    <t>8.1.2.</t>
  </si>
  <si>
    <t>8.1.3.</t>
  </si>
  <si>
    <t>амортизация</t>
  </si>
  <si>
    <t>плата за подключение (технологическое присоединение)</t>
  </si>
  <si>
    <t>бюджет субъекта Российской Федерации</t>
  </si>
  <si>
    <t>5.2   Вывод из эксплуатации, консервация и демонтаж иных объектов системы централизованного теплоснабжения, за исключением тепловых сетей</t>
  </si>
  <si>
    <t>Дата утверждения инвестиционной программы</t>
  </si>
  <si>
    <t>Обеспечение качественного и бесперебойного теплоснабжения потребителей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</si>
  <si>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теплоснабжения_x000D_
_x000D_
Территория оказания услуг:_x000D_   - без дифференциации_x000D_
_x000D_
Централизованная система теплоснабжения:_x000D_  - наименование отсутствует</t>
  </si>
  <si>
    <t>Мероприятия</t>
  </si>
  <si>
    <t xml:space="preserve"> - </t>
  </si>
  <si>
    <t>Наименование показателя</t>
  </si>
  <si>
    <t>Ед. изм.</t>
  </si>
  <si>
    <t>Удельный расход электрической энергии на траспортировку теплоносителя</t>
  </si>
  <si>
    <t>Удельный расход условного топлива на отпуск единицы тепловой энергии с коллекторов</t>
  </si>
  <si>
    <t>Объем присоединяемой тепловой нагрузки новых потребителей</t>
  </si>
  <si>
    <t>Гкал/ч</t>
  </si>
  <si>
    <t>Потери тепловой энергии при передаче тепловой энергии по тепловым сетям</t>
  </si>
  <si>
    <t>Потери теплоносителя при передаче тепловой энергии по тепловым сетям</t>
  </si>
  <si>
    <t>4.1</t>
  </si>
  <si>
    <t>4.2</t>
  </si>
  <si>
    <t>Форма № 4-ИП ТС</t>
  </si>
  <si>
    <t>Наименование объекта</t>
  </si>
  <si>
    <t>Показатели надежности</t>
  </si>
  <si>
    <t>Показатели энергетической эффективности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</si>
  <si>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</si>
  <si>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</si>
  <si>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Удельный расход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</si>
  <si>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</si>
  <si>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Плановое значение</t>
  </si>
  <si>
    <t>кг.у.т./Гкал</t>
  </si>
  <si>
    <t>% от полезного отпуска тепловой энергии</t>
  </si>
  <si>
    <t xml:space="preserve">тонн в год для воды </t>
  </si>
  <si>
    <t>т/год</t>
  </si>
  <si>
    <t>7.1</t>
  </si>
  <si>
    <t>7.2</t>
  </si>
  <si>
    <t>Величина технологических потерь при передаче тепловой энергии, теплоносителя по тепловым сетям, Гкал</t>
  </si>
  <si>
    <t>Плановые значения показателей, достижение которых предусмотрено 
в результате реализации мероприятий инвестиционной программы 
государственного унитарного предприятия "Топливно-энергетический комплекс Санкт-Петербурга"</t>
  </si>
  <si>
    <t>146,34=149,34-2,69</t>
  </si>
  <si>
    <t>87,44=87,99-0,55</t>
  </si>
  <si>
    <t>износ тепловых сетей</t>
  </si>
  <si>
    <t xml:space="preserve">износ котельных </t>
  </si>
  <si>
    <t>снижение выбросов SO2</t>
  </si>
  <si>
    <t>снижение выбросов сажи</t>
  </si>
  <si>
    <t>Показатели надежности и энергетической эффективности объектов централизованного теплоснабжения 
государственного унитарного предприятия  "Топливно-энергетический комплекс Санкт-Петербурга"</t>
  </si>
  <si>
    <t>2022 год</t>
  </si>
  <si>
    <t>2023 год</t>
  </si>
  <si>
    <t>Согласовано с Комитететом по энергетике и инженерному обеспечению, согласование с  с органами месного самоуправления не требуется</t>
  </si>
  <si>
    <t>Наименование органа исполнительной власти, утвердившего инвестиционную программу</t>
  </si>
  <si>
    <t>Привлеченные средства</t>
  </si>
  <si>
    <t>8.1.4.</t>
  </si>
  <si>
    <t>8.1.5.</t>
  </si>
  <si>
    <t>Расходы на капитальные вложения (инвестиции), финансируемые за счет нормативной прибыли, учитываемой в необходимой валовой выручке</t>
  </si>
  <si>
    <t>№ п/п по ИП</t>
  </si>
  <si>
    <t>кВт∙ч/м3</t>
  </si>
  <si>
    <t>по кор-ке</t>
  </si>
  <si>
    <t>82,12-1,73=80,39</t>
  </si>
  <si>
    <t>122,9-годовой отчет по гос.программе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</si>
  <si>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</t>
  </si>
  <si>
    <t>85,79-2,37=83,42</t>
  </si>
  <si>
    <t>Показатели, характеризующие снижение негативного воздействия на окружающую среду, определяемые в соответствии с законодательством РФ об охране окружающей среды:</t>
  </si>
  <si>
    <t>Объекты системы теплоснабжения ГУП "ТЭК СПб"</t>
  </si>
  <si>
    <t>Плановые значения по годам</t>
  </si>
  <si>
    <t>6.1 Мероприятия по обеспечению безопасности и антитеррористической защищенности объектов топливно-энергетического комплекса, безопасности критической информационной инфраструктуры</t>
  </si>
  <si>
    <t>6.2 Прочие мероприятия, предусматривающие капитальные вложения в объекты основных средств и нематериальные активы, обусловленные необходимостью соблюдения обязательных требований, установленных законодательством Российской Федерации и связанных с осуществлением деятельности в сфере теплоснабжения</t>
  </si>
  <si>
    <t>3.2.2 Реконструкция или модернизация прочих объектов ФТС</t>
  </si>
  <si>
    <t xml:space="preserve">3.2.3 Реконструкция или модернизация прочих объектов ФЭИ </t>
  </si>
  <si>
    <t>Строительство новых объектов системы централизованного теплоснабжения,
не связанных с подключением новых потребителей      2.1 Строительство новых тепловых сетей</t>
  </si>
  <si>
    <t>Строительство новых объектов системы централизованного теплоснабжения,
не связанных с подключением новых потребителей      2.2 Строительство иных объектов, за исключением тепловых сетей</t>
  </si>
  <si>
    <t>3.2.1Реконструкция или модернизация ЦТП</t>
  </si>
  <si>
    <t>Реконструкция или модернизация существующих тепловых сетей.  3.1.1  Магистральные и распределительные тепловые сети</t>
  </si>
  <si>
    <t>Реконструкция или модернизация существующих тепловых сетей.  3.1.2 Квартальные тепловые сети</t>
  </si>
  <si>
    <t xml:space="preserve">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эффективности.                                                                                                    4.1 Мероприятия на объектах ФТС </t>
  </si>
  <si>
    <t>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эффективности. 4.2 Мероприятия на объектах ФЭИ</t>
  </si>
  <si>
    <t>Строительство, реконструкция или модернизация объектов в целях в целях подключения потребителей                               1.3 Увеличение пропускной способности существующих тепловых сетей в целях подключения потребителей</t>
  </si>
  <si>
    <t>Строительство, реконструкция или модернизация объектов в целях в целях подключения потребителей                1.1 Строительство новых тепловых сетей в целях подключения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</si>
</sst>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#,##0.0"/>
    <numFmt numFmtId="166" formatCode="0.0"/>
    <numFmt numFmtId="167" formatCode="#,##0.00000"/>
    <numFmt numFmtId="168" formatCode="#,##0.0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6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2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6" fillId="0" borderId="0"/>
    <xf numFmtId="9" fontId="6" fillId="0" borderId="0" applyFont="0" applyFill="0" applyBorder="0" applyAlignment="0" applyProtection="0"/>
  </cellStyleXfs>
  <cellXfs count="113">
    <xf numFmtId="0" fontId="0" fillId="0" borderId="0" xfId="0"/>
    <xf numFmtId="0" fontId="2" fillId="0" borderId="1" xfId="2" applyFont="1" applyFill="1" applyBorder="1" applyAlignment="1" applyProtection="1">
      <alignment vertical="center" wrapText="1"/>
    </xf>
    <xf numFmtId="16" fontId="2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4" fontId="2" fillId="0" borderId="1" xfId="2" applyNumberFormat="1" applyFont="1" applyFill="1" applyBorder="1" applyAlignment="1" applyProtection="1">
      <alignment vertical="center" wrapText="1"/>
    </xf>
    <xf numFmtId="14" fontId="2" fillId="0" borderId="1" xfId="2" applyNumberFormat="1" applyFont="1" applyFill="1" applyBorder="1" applyAlignment="1" applyProtection="1">
      <alignment horizontal="right" vertical="center" wrapText="1"/>
    </xf>
    <xf numFmtId="0" fontId="5" fillId="0" borderId="0" xfId="0" applyFont="1" applyFill="1"/>
    <xf numFmtId="0" fontId="2" fillId="0" borderId="7" xfId="2" applyFont="1" applyFill="1" applyBorder="1" applyAlignment="1" applyProtection="1">
      <alignment vertical="center" wrapText="1"/>
    </xf>
    <xf numFmtId="0" fontId="6" fillId="0" borderId="0" xfId="5" applyFill="1" applyAlignment="1">
      <alignment vertical="center"/>
    </xf>
    <xf numFmtId="2" fontId="6" fillId="0" borderId="0" xfId="5" applyNumberFormat="1" applyFill="1" applyAlignment="1">
      <alignment vertical="center"/>
    </xf>
    <xf numFmtId="164" fontId="6" fillId="0" borderId="0" xfId="5" applyNumberFormat="1" applyFill="1" applyAlignment="1">
      <alignment vertical="center"/>
    </xf>
    <xf numFmtId="49" fontId="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/>
    <xf numFmtId="4" fontId="5" fillId="0" borderId="0" xfId="0" applyNumberFormat="1" applyFont="1" applyFill="1"/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1" xfId="0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7" fillId="0" borderId="0" xfId="5" applyFont="1" applyFill="1" applyAlignment="1">
      <alignment vertical="center"/>
    </xf>
    <xf numFmtId="0" fontId="8" fillId="0" borderId="0" xfId="5" applyFont="1" applyAlignment="1">
      <alignment vertical="center"/>
    </xf>
    <xf numFmtId="0" fontId="11" fillId="0" borderId="0" xfId="5" applyFont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10" fillId="0" borderId="0" xfId="5" applyFont="1" applyAlignment="1">
      <alignment vertical="center"/>
    </xf>
    <xf numFmtId="4" fontId="7" fillId="0" borderId="0" xfId="5" applyNumberFormat="1" applyFont="1" applyFill="1" applyAlignment="1">
      <alignment vertical="center"/>
    </xf>
    <xf numFmtId="4" fontId="7" fillId="0" borderId="0" xfId="5" applyNumberFormat="1" applyFont="1" applyAlignment="1">
      <alignment vertical="center"/>
    </xf>
    <xf numFmtId="0" fontId="7" fillId="0" borderId="0" xfId="5" applyFont="1" applyFill="1" applyBorder="1" applyAlignment="1">
      <alignment vertical="center" wrapText="1"/>
    </xf>
    <xf numFmtId="0" fontId="7" fillId="0" borderId="0" xfId="5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5" fillId="0" borderId="0" xfId="5" applyFont="1" applyFill="1" applyAlignment="1">
      <alignment vertical="center"/>
    </xf>
    <xf numFmtId="0" fontId="17" fillId="2" borderId="1" xfId="5" applyFont="1" applyFill="1" applyBorder="1" applyAlignment="1">
      <alignment horizontal="center" vertical="center"/>
    </xf>
    <xf numFmtId="2" fontId="18" fillId="2" borderId="1" xfId="5" applyNumberFormat="1" applyFont="1" applyFill="1" applyBorder="1" applyAlignment="1">
      <alignment horizontal="center" vertical="center"/>
    </xf>
    <xf numFmtId="0" fontId="17" fillId="2" borderId="1" xfId="5" applyFont="1" applyFill="1" applyBorder="1" applyAlignment="1">
      <alignment horizontal="center" vertical="center" wrapText="1"/>
    </xf>
    <xf numFmtId="2" fontId="17" fillId="2" borderId="1" xfId="5" applyNumberFormat="1" applyFont="1" applyFill="1" applyBorder="1" applyAlignment="1">
      <alignment horizontal="center" vertical="center"/>
    </xf>
    <xf numFmtId="0" fontId="17" fillId="2" borderId="1" xfId="5" applyFont="1" applyFill="1" applyBorder="1" applyAlignment="1">
      <alignment vertical="center"/>
    </xf>
    <xf numFmtId="49" fontId="17" fillId="2" borderId="1" xfId="5" applyNumberFormat="1" applyFont="1" applyFill="1" applyBorder="1" applyAlignment="1">
      <alignment horizontal="center" vertical="center"/>
    </xf>
    <xf numFmtId="1" fontId="17" fillId="2" borderId="1" xfId="5" applyNumberFormat="1" applyFont="1" applyFill="1" applyBorder="1" applyAlignment="1">
      <alignment horizontal="center" vertical="center"/>
    </xf>
    <xf numFmtId="0" fontId="15" fillId="0" borderId="0" xfId="5" applyFont="1" applyFill="1" applyBorder="1" applyAlignment="1">
      <alignment vertical="center"/>
    </xf>
    <xf numFmtId="2" fontId="17" fillId="2" borderId="1" xfId="5" applyNumberFormat="1" applyFont="1" applyFill="1" applyBorder="1" applyAlignment="1">
      <alignment horizontal="center" vertical="center" wrapText="1"/>
    </xf>
    <xf numFmtId="10" fontId="15" fillId="0" borderId="0" xfId="5" applyNumberFormat="1" applyFont="1" applyFill="1" applyBorder="1" applyAlignment="1">
      <alignment horizontal="center" vertical="center" wrapText="1"/>
    </xf>
    <xf numFmtId="4" fontId="18" fillId="2" borderId="1" xfId="5" applyNumberFormat="1" applyFont="1" applyFill="1" applyBorder="1" applyAlignment="1">
      <alignment horizontal="center" vertical="center"/>
    </xf>
    <xf numFmtId="49" fontId="17" fillId="2" borderId="1" xfId="4" applyNumberFormat="1" applyFont="1" applyFill="1" applyBorder="1" applyAlignment="1">
      <alignment horizontal="center" vertical="center" wrapText="1"/>
    </xf>
    <xf numFmtId="0" fontId="6" fillId="0" borderId="0" xfId="5" applyFont="1" applyAlignment="1">
      <alignment vertical="center"/>
    </xf>
    <xf numFmtId="4" fontId="6" fillId="0" borderId="0" xfId="5" applyNumberFormat="1" applyFont="1" applyFill="1" applyAlignment="1">
      <alignment vertical="center"/>
    </xf>
    <xf numFmtId="0" fontId="6" fillId="0" borderId="0" xfId="5" applyFont="1" applyFill="1" applyAlignment="1">
      <alignment vertical="center"/>
    </xf>
    <xf numFmtId="4" fontId="6" fillId="0" borderId="0" xfId="5" applyNumberFormat="1" applyFont="1" applyAlignment="1">
      <alignment vertical="center"/>
    </xf>
    <xf numFmtId="0" fontId="6" fillId="0" borderId="0" xfId="5" applyFont="1" applyAlignment="1">
      <alignment horizontal="center" vertical="center"/>
    </xf>
    <xf numFmtId="0" fontId="6" fillId="0" borderId="0" xfId="5" applyFont="1" applyAlignment="1">
      <alignment vertical="center" wrapText="1"/>
    </xf>
    <xf numFmtId="4" fontId="6" fillId="0" borderId="0" xfId="5" applyNumberFormat="1" applyFont="1" applyFill="1" applyBorder="1" applyAlignment="1">
      <alignment vertical="center"/>
    </xf>
    <xf numFmtId="4" fontId="6" fillId="0" borderId="0" xfId="5" applyNumberFormat="1" applyFont="1" applyBorder="1" applyAlignment="1">
      <alignment vertical="center"/>
    </xf>
    <xf numFmtId="0" fontId="6" fillId="0" borderId="0" xfId="5" applyFont="1" applyFill="1" applyBorder="1" applyAlignment="1">
      <alignment vertical="center"/>
    </xf>
    <xf numFmtId="0" fontId="6" fillId="0" borderId="0" xfId="5" applyFont="1" applyBorder="1" applyAlignment="1">
      <alignment vertical="center"/>
    </xf>
    <xf numFmtId="0" fontId="16" fillId="2" borderId="1" xfId="5" applyFont="1" applyFill="1" applyBorder="1" applyAlignment="1">
      <alignment horizontal="center" vertical="center"/>
    </xf>
    <xf numFmtId="0" fontId="7" fillId="0" borderId="0" xfId="5" applyFont="1" applyAlignment="1">
      <alignment vertical="center"/>
    </xf>
    <xf numFmtId="0" fontId="7" fillId="0" borderId="1" xfId="5" applyFont="1" applyBorder="1" applyAlignment="1">
      <alignment horizontal="center" vertical="center"/>
    </xf>
    <xf numFmtId="0" fontId="7" fillId="0" borderId="0" xfId="5" applyFont="1" applyAlignment="1">
      <alignment horizontal="right" vertical="center"/>
    </xf>
    <xf numFmtId="0" fontId="7" fillId="2" borderId="1" xfId="5" applyFont="1" applyFill="1" applyBorder="1" applyAlignment="1">
      <alignment horizontal="center" vertical="center"/>
    </xf>
    <xf numFmtId="49" fontId="21" fillId="0" borderId="0" xfId="5" applyNumberFormat="1" applyFont="1" applyFill="1" applyBorder="1" applyAlignment="1">
      <alignment horizontal="center" vertical="center" wrapText="1"/>
    </xf>
    <xf numFmtId="49" fontId="7" fillId="0" borderId="0" xfId="5" applyNumberFormat="1" applyFont="1" applyFill="1" applyBorder="1" applyAlignment="1">
      <alignment horizontal="center" vertical="center"/>
    </xf>
    <xf numFmtId="166" fontId="7" fillId="0" borderId="0" xfId="5" applyNumberFormat="1" applyFont="1" applyFill="1" applyBorder="1" applyAlignment="1">
      <alignment horizontal="center" vertical="center"/>
    </xf>
    <xf numFmtId="4" fontId="7" fillId="0" borderId="0" xfId="5" applyNumberFormat="1" applyFont="1" applyFill="1" applyBorder="1" applyAlignment="1">
      <alignment horizontal="center" vertical="center"/>
    </xf>
    <xf numFmtId="165" fontId="7" fillId="0" borderId="0" xfId="5" applyNumberFormat="1" applyFont="1" applyFill="1" applyBorder="1" applyAlignment="1">
      <alignment horizontal="center" vertical="center"/>
    </xf>
    <xf numFmtId="0" fontId="19" fillId="2" borderId="1" xfId="5" applyFont="1" applyFill="1" applyBorder="1" applyAlignment="1">
      <alignment horizontal="center" vertical="center"/>
    </xf>
    <xf numFmtId="167" fontId="5" fillId="0" borderId="0" xfId="0" applyNumberFormat="1" applyFont="1" applyFill="1"/>
    <xf numFmtId="0" fontId="17" fillId="2" borderId="1" xfId="5" applyFont="1" applyFill="1" applyBorder="1" applyAlignment="1">
      <alignment horizontal="left" vertical="center" wrapText="1" indent="1"/>
    </xf>
    <xf numFmtId="0" fontId="17" fillId="2" borderId="7" xfId="5" applyFont="1" applyFill="1" applyBorder="1" applyAlignment="1">
      <alignment horizontal="center" vertical="center" wrapText="1"/>
    </xf>
    <xf numFmtId="0" fontId="17" fillId="2" borderId="7" xfId="5" applyFont="1" applyFill="1" applyBorder="1" applyAlignment="1">
      <alignment horizontal="center" vertical="center"/>
    </xf>
    <xf numFmtId="0" fontId="17" fillId="2" borderId="9" xfId="5" applyFont="1" applyFill="1" applyBorder="1" applyAlignment="1">
      <alignment horizontal="center" vertical="center" wrapText="1"/>
    </xf>
    <xf numFmtId="0" fontId="16" fillId="2" borderId="1" xfId="5" applyFont="1" applyFill="1" applyBorder="1" applyAlignment="1">
      <alignment horizontal="center" vertical="center"/>
    </xf>
    <xf numFmtId="0" fontId="7" fillId="0" borderId="5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2" fontId="7" fillId="2" borderId="1" xfId="5" applyNumberFormat="1" applyFont="1" applyFill="1" applyBorder="1" applyAlignment="1">
      <alignment horizontal="center" vertical="center"/>
    </xf>
    <xf numFmtId="0" fontId="14" fillId="2" borderId="7" xfId="5" applyFont="1" applyFill="1" applyBorder="1" applyAlignment="1">
      <alignment horizontal="center" vertical="center"/>
    </xf>
    <xf numFmtId="0" fontId="14" fillId="2" borderId="8" xfId="5" applyFont="1" applyFill="1" applyBorder="1" applyAlignment="1">
      <alignment horizontal="center" vertical="center"/>
    </xf>
    <xf numFmtId="0" fontId="17" fillId="2" borderId="7" xfId="5" applyFont="1" applyFill="1" applyBorder="1" applyAlignment="1">
      <alignment horizontal="left" vertical="center" wrapText="1" indent="1"/>
    </xf>
    <xf numFmtId="0" fontId="2" fillId="0" borderId="6" xfId="2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wrapText="1"/>
    </xf>
    <xf numFmtId="2" fontId="5" fillId="0" borderId="0" xfId="0" applyNumberFormat="1" applyFont="1" applyFill="1"/>
    <xf numFmtId="168" fontId="2" fillId="0" borderId="1" xfId="2" applyNumberFormat="1" applyFont="1" applyFill="1" applyBorder="1" applyAlignment="1" applyProtection="1">
      <alignment vertical="center" wrapText="1"/>
    </xf>
    <xf numFmtId="4" fontId="22" fillId="0" borderId="1" xfId="2" applyNumberFormat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14" fillId="2" borderId="3" xfId="5" applyFont="1" applyFill="1" applyBorder="1" applyAlignment="1">
      <alignment horizontal="center" vertical="center"/>
    </xf>
    <xf numFmtId="0" fontId="14" fillId="2" borderId="5" xfId="5" applyFont="1" applyFill="1" applyBorder="1" applyAlignment="1">
      <alignment horizontal="center" vertical="center"/>
    </xf>
    <xf numFmtId="0" fontId="14" fillId="2" borderId="7" xfId="5" applyFont="1" applyFill="1" applyBorder="1" applyAlignment="1">
      <alignment horizontal="center" vertical="center"/>
    </xf>
    <xf numFmtId="0" fontId="14" fillId="2" borderId="8" xfId="5" applyFont="1" applyFill="1" applyBorder="1" applyAlignment="1">
      <alignment horizontal="center" vertical="center"/>
    </xf>
    <xf numFmtId="0" fontId="14" fillId="2" borderId="6" xfId="5" applyFont="1" applyFill="1" applyBorder="1" applyAlignment="1">
      <alignment horizontal="center" vertical="center"/>
    </xf>
    <xf numFmtId="0" fontId="7" fillId="0" borderId="0" xfId="5" applyFont="1" applyFill="1" applyAlignment="1">
      <alignment horizontal="right" vertical="center" wrapText="1"/>
    </xf>
    <xf numFmtId="0" fontId="13" fillId="0" borderId="0" xfId="5" applyFont="1" applyFill="1" applyAlignment="1">
      <alignment horizontal="center" vertical="center" wrapText="1"/>
    </xf>
    <xf numFmtId="0" fontId="12" fillId="0" borderId="7" xfId="5" applyFont="1" applyBorder="1" applyAlignment="1">
      <alignment horizontal="center" vertical="center" wrapText="1"/>
    </xf>
    <xf numFmtId="0" fontId="12" fillId="0" borderId="8" xfId="5" applyFont="1" applyBorder="1" applyAlignment="1">
      <alignment horizontal="center" vertical="center" wrapText="1"/>
    </xf>
    <xf numFmtId="0" fontId="14" fillId="0" borderId="7" xfId="5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0" fillId="0" borderId="3" xfId="5" applyFont="1" applyBorder="1" applyAlignment="1">
      <alignment horizontal="center" vertical="center" wrapText="1"/>
    </xf>
    <xf numFmtId="0" fontId="20" fillId="0" borderId="5" xfId="5" applyFont="1" applyBorder="1" applyAlignment="1">
      <alignment horizontal="center" vertical="center" wrapText="1"/>
    </xf>
    <xf numFmtId="0" fontId="20" fillId="0" borderId="3" xfId="5" applyFont="1" applyBorder="1" applyAlignment="1">
      <alignment horizontal="center" vertical="center"/>
    </xf>
    <xf numFmtId="0" fontId="20" fillId="0" borderId="5" xfId="5" applyFont="1" applyBorder="1" applyAlignment="1">
      <alignment horizontal="center" vertical="center"/>
    </xf>
    <xf numFmtId="0" fontId="13" fillId="0" borderId="0" xfId="5" applyFont="1" applyAlignment="1">
      <alignment horizontal="center" vertical="center" wrapText="1"/>
    </xf>
    <xf numFmtId="0" fontId="12" fillId="0" borderId="3" xfId="5" applyFont="1" applyBorder="1" applyAlignment="1">
      <alignment horizontal="center" vertical="center"/>
    </xf>
    <xf numFmtId="0" fontId="12" fillId="0" borderId="4" xfId="5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2" fillId="0" borderId="8" xfId="5" applyFont="1" applyBorder="1" applyAlignment="1">
      <alignment horizontal="center" vertical="center"/>
    </xf>
  </cellXfs>
  <cellStyles count="7">
    <cellStyle name="ЗаголовокСтолбца" xfId="2"/>
    <cellStyle name="Обычный" xfId="0" builtinId="0"/>
    <cellStyle name="Обычный 11 10" xfId="5"/>
    <cellStyle name="Обычный 3" xfId="3"/>
    <cellStyle name="Обычный_кап рем_ГУП ТЭК2006осн" xfId="4"/>
    <cellStyle name="Обычный_Мониторинг инвестиций" xfId="1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abSelected="1" topLeftCell="A3" zoomScale="80" zoomScaleNormal="80" workbookViewId="0">
      <pane xSplit="2" ySplit="2" topLeftCell="C5" activePane="bottomRight" state="frozen"/>
      <selection activeCell="A3" sqref="A3"/>
      <selection pane="topRight" activeCell="C3" sqref="C3"/>
      <selection pane="bottomLeft" activeCell="A5" sqref="A5"/>
      <selection pane="bottomRight" activeCell="D6" sqref="D6"/>
    </sheetView>
  </sheetViews>
  <sheetFormatPr defaultColWidth="9.109375" defaultRowHeight="14.4" x14ac:dyDescent="0.3"/>
  <cols>
    <col min="1" max="1" width="9.109375" style="6"/>
    <col min="2" max="2" width="30.33203125" style="6" customWidth="1"/>
    <col min="3" max="3" width="11" style="12" customWidth="1"/>
    <col min="4" max="4" width="24.5546875" style="6" customWidth="1"/>
    <col min="5" max="5" width="16.44140625" style="6" customWidth="1"/>
    <col min="6" max="6" width="24.5546875" style="6" customWidth="1"/>
    <col min="7" max="7" width="16.44140625" style="6" customWidth="1"/>
    <col min="8" max="9" width="16.77734375" style="6" customWidth="1"/>
    <col min="10" max="10" width="16.44140625" style="6" bestFit="1" customWidth="1"/>
    <col min="11" max="11" width="14.6640625" style="6" customWidth="1"/>
    <col min="12" max="12" width="17.109375" style="6" customWidth="1"/>
    <col min="13" max="13" width="14.44140625" style="6" customWidth="1"/>
    <col min="14" max="14" width="16.88671875" style="6" customWidth="1"/>
    <col min="15" max="15" width="16.33203125" style="6" customWidth="1"/>
    <col min="16" max="16" width="14.33203125" style="6" customWidth="1"/>
    <col min="17" max="17" width="14.88671875" style="6" customWidth="1"/>
    <col min="18" max="18" width="16.33203125" style="6" customWidth="1"/>
    <col min="19" max="19" width="11.6640625" style="6" customWidth="1"/>
    <col min="20" max="20" width="12.21875" style="6" customWidth="1"/>
    <col min="21" max="16384" width="9.109375" style="6"/>
  </cols>
  <sheetData>
    <row r="1" spans="1:21" hidden="1" x14ac:dyDescent="0.3">
      <c r="A1" s="6" t="s">
        <v>47</v>
      </c>
    </row>
    <row r="2" spans="1:21" hidden="1" x14ac:dyDescent="0.3">
      <c r="J2" s="66">
        <f>D21-7086262</f>
        <v>8.2796346396207809E-4</v>
      </c>
    </row>
    <row r="3" spans="1:21" ht="55.8" customHeight="1" x14ac:dyDescent="0.3">
      <c r="A3" s="85" t="s">
        <v>1</v>
      </c>
      <c r="B3" s="86" t="s">
        <v>2</v>
      </c>
      <c r="C3" s="86" t="s">
        <v>3</v>
      </c>
      <c r="D3" s="85" t="s">
        <v>67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21" ht="22.8" x14ac:dyDescent="0.3">
      <c r="A4" s="85"/>
      <c r="B4" s="86"/>
      <c r="C4" s="86"/>
      <c r="D4" s="78" t="s">
        <v>4</v>
      </c>
      <c r="E4" s="87" t="s">
        <v>68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</row>
    <row r="5" spans="1:21" x14ac:dyDescent="0.3">
      <c r="A5" s="79">
        <v>1</v>
      </c>
      <c r="B5" s="80">
        <v>2</v>
      </c>
      <c r="C5" s="80">
        <v>3</v>
      </c>
      <c r="D5" s="80">
        <v>4</v>
      </c>
      <c r="E5" s="80">
        <v>5</v>
      </c>
      <c r="F5" s="80">
        <v>7</v>
      </c>
      <c r="G5" s="80">
        <v>9</v>
      </c>
      <c r="H5" s="80">
        <v>10</v>
      </c>
      <c r="I5" s="80">
        <v>11</v>
      </c>
      <c r="J5" s="80">
        <v>12</v>
      </c>
      <c r="K5" s="80">
        <v>13</v>
      </c>
      <c r="L5" s="80">
        <v>14</v>
      </c>
      <c r="M5" s="80">
        <v>15</v>
      </c>
      <c r="N5" s="80">
        <v>16</v>
      </c>
      <c r="O5" s="80">
        <v>17</v>
      </c>
      <c r="P5" s="80">
        <v>19</v>
      </c>
      <c r="Q5" s="80">
        <v>20</v>
      </c>
    </row>
    <row r="6" spans="1:21" ht="203.4" customHeight="1" x14ac:dyDescent="0.3">
      <c r="A6" s="79">
        <v>1</v>
      </c>
      <c r="B6" s="80" t="s">
        <v>48</v>
      </c>
      <c r="C6" s="1"/>
      <c r="D6" s="1" t="s">
        <v>50</v>
      </c>
      <c r="E6" s="11" t="s">
        <v>134</v>
      </c>
      <c r="F6" s="11" t="s">
        <v>133</v>
      </c>
      <c r="G6" s="11" t="s">
        <v>126</v>
      </c>
      <c r="H6" s="11" t="s">
        <v>127</v>
      </c>
      <c r="I6" s="11" t="s">
        <v>129</v>
      </c>
      <c r="J6" s="11" t="s">
        <v>130</v>
      </c>
      <c r="K6" s="11" t="s">
        <v>128</v>
      </c>
      <c r="L6" s="11" t="s">
        <v>124</v>
      </c>
      <c r="M6" s="11" t="s">
        <v>125</v>
      </c>
      <c r="N6" s="11" t="s">
        <v>131</v>
      </c>
      <c r="O6" s="11" t="s">
        <v>132</v>
      </c>
      <c r="P6" s="11" t="s">
        <v>64</v>
      </c>
      <c r="Q6" s="11" t="s">
        <v>122</v>
      </c>
      <c r="R6" s="11" t="s">
        <v>123</v>
      </c>
    </row>
    <row r="7" spans="1:21" ht="22.8" hidden="1" x14ac:dyDescent="0.3">
      <c r="A7" s="79">
        <v>2</v>
      </c>
      <c r="B7" s="1" t="s">
        <v>65</v>
      </c>
      <c r="C7" s="1"/>
      <c r="D7" s="5">
        <v>44883</v>
      </c>
      <c r="E7" s="31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1" ht="45.6" hidden="1" x14ac:dyDescent="0.3">
      <c r="A8" s="79">
        <v>3</v>
      </c>
      <c r="B8" s="1" t="s">
        <v>49</v>
      </c>
      <c r="C8" s="1"/>
      <c r="D8" s="1" t="s">
        <v>66</v>
      </c>
      <c r="E8" s="3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1" ht="45.6" hidden="1" x14ac:dyDescent="0.3">
      <c r="A9" s="79">
        <v>4</v>
      </c>
      <c r="B9" s="1" t="s">
        <v>107</v>
      </c>
      <c r="C9" s="1"/>
      <c r="D9" s="1" t="s">
        <v>51</v>
      </c>
      <c r="E9" s="31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1" ht="78.599999999999994" hidden="1" customHeight="1" x14ac:dyDescent="0.3">
      <c r="A10" s="79">
        <v>5</v>
      </c>
      <c r="B10" s="1" t="s">
        <v>54</v>
      </c>
      <c r="C10" s="1"/>
      <c r="D10" s="1" t="s">
        <v>106</v>
      </c>
      <c r="E10" s="3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1" ht="34.200000000000003" hidden="1" x14ac:dyDescent="0.3">
      <c r="A11" s="79">
        <v>6</v>
      </c>
      <c r="B11" s="1" t="s">
        <v>52</v>
      </c>
      <c r="C11" s="1"/>
      <c r="D11" s="5">
        <v>43466</v>
      </c>
      <c r="E11" s="31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1" ht="34.200000000000003" hidden="1" x14ac:dyDescent="0.3">
      <c r="A12" s="79">
        <v>7</v>
      </c>
      <c r="B12" s="1" t="s">
        <v>53</v>
      </c>
      <c r="C12" s="1"/>
      <c r="D12" s="5">
        <v>45291</v>
      </c>
      <c r="E12" s="31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1" ht="77.400000000000006" hidden="1" customHeight="1" x14ac:dyDescent="0.3">
      <c r="A13" s="79">
        <v>8</v>
      </c>
      <c r="B13" s="1" t="s">
        <v>55</v>
      </c>
      <c r="C13" s="1" t="s">
        <v>57</v>
      </c>
      <c r="D13" s="4">
        <f>D14+D20</f>
        <v>26096219.888827406</v>
      </c>
      <c r="E13" s="4">
        <f t="shared" ref="E13:Q13" si="0">E14+E20</f>
        <v>515339.75300000003</v>
      </c>
      <c r="F13" s="4">
        <f t="shared" si="0"/>
        <v>86171.519</v>
      </c>
      <c r="G13" s="4">
        <f t="shared" si="0"/>
        <v>2543916.90400167</v>
      </c>
      <c r="H13" s="4">
        <f t="shared" si="0"/>
        <v>36102</v>
      </c>
      <c r="I13" s="4">
        <f t="shared" si="0"/>
        <v>7563129.4522588309</v>
      </c>
      <c r="J13" s="4">
        <f t="shared" si="0"/>
        <v>4472129.4611592237</v>
      </c>
      <c r="K13" s="4">
        <f t="shared" si="0"/>
        <v>1182147.2825502148</v>
      </c>
      <c r="L13" s="4">
        <f t="shared" si="0"/>
        <v>179178.50458833337</v>
      </c>
      <c r="M13" s="4">
        <f t="shared" si="0"/>
        <v>4442881.1317847092</v>
      </c>
      <c r="N13" s="4">
        <f t="shared" si="0"/>
        <v>760352.80118666671</v>
      </c>
      <c r="O13" s="4">
        <f t="shared" si="0"/>
        <v>1119921.7650455367</v>
      </c>
      <c r="P13" s="4">
        <f t="shared" si="0"/>
        <v>4500.1000000000004</v>
      </c>
      <c r="Q13" s="4">
        <f t="shared" si="0"/>
        <v>665186.87</v>
      </c>
    </row>
    <row r="14" spans="1:21" x14ac:dyDescent="0.3">
      <c r="A14" s="2" t="s">
        <v>56</v>
      </c>
      <c r="B14" s="3">
        <v>2022</v>
      </c>
      <c r="C14" s="7" t="s">
        <v>57</v>
      </c>
      <c r="D14" s="4">
        <f>SUM(E14:R14)</f>
        <v>10342648.867999446</v>
      </c>
      <c r="E14" s="4">
        <f t="shared" ref="E14:R14" si="1">E15+E16+E17+E18+E19</f>
        <v>206999.02299999999</v>
      </c>
      <c r="F14" s="4">
        <f t="shared" si="1"/>
        <v>79060.228999999992</v>
      </c>
      <c r="G14" s="4">
        <f t="shared" si="1"/>
        <v>215366.96891</v>
      </c>
      <c r="H14" s="4">
        <f t="shared" si="1"/>
        <v>0.1</v>
      </c>
      <c r="I14" s="4">
        <f t="shared" si="1"/>
        <v>3170317.1938488302</v>
      </c>
      <c r="J14" s="4">
        <f t="shared" si="1"/>
        <v>1945023.3476325239</v>
      </c>
      <c r="K14" s="4">
        <f t="shared" si="1"/>
        <v>555548.78599999996</v>
      </c>
      <c r="L14" s="4">
        <f t="shared" si="1"/>
        <v>73756.873430000007</v>
      </c>
      <c r="M14" s="4">
        <f t="shared" si="1"/>
        <v>1310072.40627301</v>
      </c>
      <c r="N14" s="4">
        <f t="shared" si="1"/>
        <v>470426.31118666672</v>
      </c>
      <c r="O14" s="4">
        <f t="shared" si="1"/>
        <v>525550.78057730361</v>
      </c>
      <c r="P14" s="4">
        <f t="shared" si="1"/>
        <v>4500</v>
      </c>
      <c r="Q14" s="4">
        <f t="shared" si="1"/>
        <v>250783.55</v>
      </c>
      <c r="R14" s="4">
        <f t="shared" si="1"/>
        <v>1535243.2981411107</v>
      </c>
    </row>
    <row r="15" spans="1:21" x14ac:dyDescent="0.3">
      <c r="A15" s="2" t="s">
        <v>58</v>
      </c>
      <c r="B15" s="80" t="s">
        <v>61</v>
      </c>
      <c r="C15" s="7" t="s">
        <v>57</v>
      </c>
      <c r="D15" s="4">
        <f>SUM(E15:R15)</f>
        <v>6988546.5159994438</v>
      </c>
      <c r="E15" s="4">
        <v>0</v>
      </c>
      <c r="F15" s="4">
        <v>0</v>
      </c>
      <c r="G15" s="4">
        <f>215366.96891-G17</f>
        <v>214930.16891000001</v>
      </c>
      <c r="H15" s="4">
        <v>0.1</v>
      </c>
      <c r="I15" s="4">
        <f>3170317.19384883-I17</f>
        <v>640286.59384882916</v>
      </c>
      <c r="J15" s="83">
        <v>1945023.3476325239</v>
      </c>
      <c r="K15" s="4">
        <f>555548.786-K17</f>
        <v>32973.08600000001</v>
      </c>
      <c r="L15" s="4">
        <v>73756.873430000007</v>
      </c>
      <c r="M15" s="4">
        <f>1310072.40627301-M17</f>
        <v>1295072.40627301</v>
      </c>
      <c r="N15" s="4">
        <v>470426.31118666672</v>
      </c>
      <c r="O15" s="4">
        <v>525550.78057730361</v>
      </c>
      <c r="P15" s="4">
        <v>4500</v>
      </c>
      <c r="Q15" s="4">
        <v>250783.55</v>
      </c>
      <c r="R15" s="4">
        <v>1535243.2981411107</v>
      </c>
      <c r="S15" s="14"/>
      <c r="T15" s="14">
        <v>6988546.5159961767</v>
      </c>
      <c r="U15" s="14">
        <f>D15-T15</f>
        <v>3.2670795917510986E-6</v>
      </c>
    </row>
    <row r="16" spans="1:21" ht="22.8" x14ac:dyDescent="0.3">
      <c r="A16" s="2" t="s">
        <v>59</v>
      </c>
      <c r="B16" s="80" t="s">
        <v>62</v>
      </c>
      <c r="C16" s="7" t="s">
        <v>57</v>
      </c>
      <c r="D16" s="4">
        <f t="shared" ref="D16:D25" si="2">SUM(E16:R16)</f>
        <v>286059.25199999998</v>
      </c>
      <c r="E16" s="4">
        <v>206999.02299999999</v>
      </c>
      <c r="F16" s="84">
        <v>79060.228999999992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</row>
    <row r="17" spans="1:21" ht="22.8" x14ac:dyDescent="0.3">
      <c r="A17" s="2" t="s">
        <v>60</v>
      </c>
      <c r="B17" s="80" t="s">
        <v>63</v>
      </c>
      <c r="C17" s="7" t="s">
        <v>57</v>
      </c>
      <c r="D17" s="4">
        <f t="shared" si="2"/>
        <v>3068043.1000000006</v>
      </c>
      <c r="E17" s="4">
        <v>0</v>
      </c>
      <c r="F17" s="4">
        <v>0</v>
      </c>
      <c r="G17" s="4">
        <v>436.8</v>
      </c>
      <c r="H17" s="4">
        <v>0</v>
      </c>
      <c r="I17" s="4">
        <v>2530030.600000001</v>
      </c>
      <c r="J17" s="4">
        <v>0</v>
      </c>
      <c r="K17" s="4">
        <v>522575.69999999995</v>
      </c>
      <c r="L17" s="4">
        <v>0</v>
      </c>
      <c r="M17" s="4">
        <v>15000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</row>
    <row r="18" spans="1:21" ht="57" x14ac:dyDescent="0.3">
      <c r="A18" s="2" t="s">
        <v>109</v>
      </c>
      <c r="B18" s="80" t="s">
        <v>111</v>
      </c>
      <c r="C18" s="7" t="s">
        <v>57</v>
      </c>
      <c r="D18" s="4">
        <f t="shared" si="2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</row>
    <row r="19" spans="1:21" x14ac:dyDescent="0.3">
      <c r="A19" s="2" t="s">
        <v>110</v>
      </c>
      <c r="B19" s="80" t="s">
        <v>108</v>
      </c>
      <c r="C19" s="7" t="s">
        <v>57</v>
      </c>
      <c r="D19" s="4">
        <f t="shared" si="2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</row>
    <row r="20" spans="1:21" x14ac:dyDescent="0.3">
      <c r="A20" s="2" t="s">
        <v>56</v>
      </c>
      <c r="B20" s="3">
        <v>2023</v>
      </c>
      <c r="C20" s="1" t="s">
        <v>57</v>
      </c>
      <c r="D20" s="4">
        <f t="shared" si="2"/>
        <v>15753571.020827962</v>
      </c>
      <c r="E20" s="4">
        <f>E21+E22+E23+E24+E25</f>
        <v>308340.73000000004</v>
      </c>
      <c r="F20" s="4">
        <f t="shared" ref="F20:R20" si="3">F21+F22+F23+F24+F25</f>
        <v>7111.2900000000009</v>
      </c>
      <c r="G20" s="4">
        <f t="shared" si="3"/>
        <v>2328549.9350916701</v>
      </c>
      <c r="H20" s="4">
        <f t="shared" si="3"/>
        <v>36101.9</v>
      </c>
      <c r="I20" s="4">
        <f t="shared" si="3"/>
        <v>4392812.2584100002</v>
      </c>
      <c r="J20" s="4">
        <f t="shared" si="3"/>
        <v>2527106.1135267001</v>
      </c>
      <c r="K20" s="4">
        <f t="shared" si="3"/>
        <v>626598.49655021494</v>
      </c>
      <c r="L20" s="4">
        <f t="shared" si="3"/>
        <v>105421.63115833336</v>
      </c>
      <c r="M20" s="4">
        <f t="shared" si="3"/>
        <v>3132808.7255116994</v>
      </c>
      <c r="N20" s="4">
        <f t="shared" si="3"/>
        <v>289926.49</v>
      </c>
      <c r="O20" s="4">
        <f t="shared" si="3"/>
        <v>594370.98446823307</v>
      </c>
      <c r="P20" s="4">
        <f t="shared" si="3"/>
        <v>0.1</v>
      </c>
      <c r="Q20" s="4">
        <f t="shared" si="3"/>
        <v>414403.32</v>
      </c>
      <c r="R20" s="4">
        <f t="shared" si="3"/>
        <v>990019.04611111118</v>
      </c>
    </row>
    <row r="21" spans="1:21" x14ac:dyDescent="0.3">
      <c r="A21" s="2" t="s">
        <v>58</v>
      </c>
      <c r="B21" s="80" t="s">
        <v>61</v>
      </c>
      <c r="C21" s="1" t="s">
        <v>57</v>
      </c>
      <c r="D21" s="4">
        <f t="shared" si="2"/>
        <v>7086262.0008279635</v>
      </c>
      <c r="E21" s="4">
        <v>0</v>
      </c>
      <c r="F21" s="4">
        <v>0</v>
      </c>
      <c r="G21" s="4">
        <f>2328549.93509167-G24</f>
        <v>132325.01170333708</v>
      </c>
      <c r="H21" s="4">
        <v>36101.9</v>
      </c>
      <c r="I21" s="4">
        <f>4392812.25841-I23-I24</f>
        <v>412093.08777833387</v>
      </c>
      <c r="J21" s="4">
        <f>2527106.1135267-J24</f>
        <v>2464197.9375467002</v>
      </c>
      <c r="K21" s="4">
        <f>626598.496550215-K23</f>
        <v>146929.79655021493</v>
      </c>
      <c r="L21" s="4">
        <v>105421.63115833336</v>
      </c>
      <c r="M21" s="4">
        <f>3132808.7255117-M23-M24-M25</f>
        <v>1500472.6955116997</v>
      </c>
      <c r="N21" s="4">
        <v>289926.49</v>
      </c>
      <c r="O21" s="4">
        <v>594370.98446823307</v>
      </c>
      <c r="P21" s="4">
        <v>0.1</v>
      </c>
      <c r="Q21" s="4">
        <v>414403.32</v>
      </c>
      <c r="R21" s="4">
        <v>990019.04611111118</v>
      </c>
      <c r="S21" s="14"/>
      <c r="T21" s="14">
        <v>7086262.0008314326</v>
      </c>
      <c r="U21" s="82">
        <f>D21-T21</f>
        <v>-3.4691765904426575E-6</v>
      </c>
    </row>
    <row r="22" spans="1:21" ht="22.8" x14ac:dyDescent="0.3">
      <c r="A22" s="2" t="s">
        <v>59</v>
      </c>
      <c r="B22" s="80" t="s">
        <v>62</v>
      </c>
      <c r="C22" s="1" t="s">
        <v>57</v>
      </c>
      <c r="D22" s="4">
        <f t="shared" si="2"/>
        <v>315452.02</v>
      </c>
      <c r="E22" s="4">
        <v>308340.73000000004</v>
      </c>
      <c r="F22" s="4">
        <v>7111.2900000000009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</row>
    <row r="23" spans="1:21" ht="22.8" x14ac:dyDescent="0.3">
      <c r="A23" s="2" t="s">
        <v>60</v>
      </c>
      <c r="B23" s="80" t="s">
        <v>63</v>
      </c>
      <c r="C23" s="1" t="s">
        <v>57</v>
      </c>
      <c r="D23" s="4">
        <f t="shared" si="2"/>
        <v>3942628.6</v>
      </c>
      <c r="E23" s="4">
        <v>0</v>
      </c>
      <c r="F23" s="4">
        <v>0</v>
      </c>
      <c r="G23" s="4">
        <v>0</v>
      </c>
      <c r="H23" s="4">
        <v>0</v>
      </c>
      <c r="I23" s="4">
        <v>3462959.1999999997</v>
      </c>
      <c r="J23" s="4">
        <v>0</v>
      </c>
      <c r="K23" s="4">
        <v>479668.7</v>
      </c>
      <c r="L23" s="4">
        <v>0</v>
      </c>
      <c r="M23" s="4">
        <v>0.7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</row>
    <row r="24" spans="1:21" ht="57" x14ac:dyDescent="0.3">
      <c r="A24" s="2" t="s">
        <v>109</v>
      </c>
      <c r="B24" s="80" t="s">
        <v>111</v>
      </c>
      <c r="C24" s="1" t="s">
        <v>57</v>
      </c>
      <c r="D24" s="4">
        <f t="shared" si="2"/>
        <v>3999999.9999999991</v>
      </c>
      <c r="E24" s="4">
        <v>0</v>
      </c>
      <c r="F24" s="4">
        <v>0</v>
      </c>
      <c r="G24" s="4">
        <v>2196224.9233883331</v>
      </c>
      <c r="H24" s="4">
        <v>0</v>
      </c>
      <c r="I24" s="4">
        <v>517759.97063166666</v>
      </c>
      <c r="J24" s="4">
        <v>62908.175979999993</v>
      </c>
      <c r="K24" s="4">
        <v>0</v>
      </c>
      <c r="L24" s="4">
        <v>0</v>
      </c>
      <c r="M24" s="4">
        <v>1223106.93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</row>
    <row r="25" spans="1:21" x14ac:dyDescent="0.3">
      <c r="A25" s="2" t="s">
        <v>110</v>
      </c>
      <c r="B25" s="80" t="s">
        <v>108</v>
      </c>
      <c r="C25" s="1" t="s">
        <v>57</v>
      </c>
      <c r="D25" s="4">
        <f t="shared" si="2"/>
        <v>409228.4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409228.4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</row>
    <row r="26" spans="1:21" ht="28.8" x14ac:dyDescent="0.3">
      <c r="A26" s="13" t="s">
        <v>5</v>
      </c>
      <c r="B26" s="15" t="s">
        <v>0</v>
      </c>
      <c r="C26" s="16"/>
      <c r="D26" s="16"/>
      <c r="E26" s="16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21" x14ac:dyDescent="0.3">
      <c r="A27" s="13" t="s">
        <v>6</v>
      </c>
      <c r="B27" s="81" t="s">
        <v>7</v>
      </c>
      <c r="C27" s="17" t="s">
        <v>8</v>
      </c>
      <c r="D27" s="18" t="s">
        <v>69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3"/>
      <c r="R27" s="13"/>
    </row>
    <row r="28" spans="1:21" ht="28.8" x14ac:dyDescent="0.3">
      <c r="A28" s="13" t="s">
        <v>9</v>
      </c>
      <c r="B28" s="81" t="s">
        <v>10</v>
      </c>
      <c r="C28" s="16" t="s">
        <v>11</v>
      </c>
      <c r="D28" s="20" t="s">
        <v>69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21" ht="43.2" x14ac:dyDescent="0.3">
      <c r="A29" s="13" t="s">
        <v>12</v>
      </c>
      <c r="B29" s="81" t="s">
        <v>13</v>
      </c>
      <c r="C29" s="16" t="s">
        <v>14</v>
      </c>
      <c r="D29" s="20" t="s">
        <v>69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21" ht="28.8" x14ac:dyDescent="0.3">
      <c r="A30" s="13" t="s">
        <v>15</v>
      </c>
      <c r="B30" s="81" t="s">
        <v>16</v>
      </c>
      <c r="C30" s="16" t="s">
        <v>17</v>
      </c>
      <c r="D30" s="20" t="s">
        <v>69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21" x14ac:dyDescent="0.3">
      <c r="A31" s="13" t="s">
        <v>18</v>
      </c>
      <c r="B31" s="81" t="s">
        <v>19</v>
      </c>
      <c r="C31" s="16" t="s">
        <v>20</v>
      </c>
      <c r="D31" s="20" t="s">
        <v>69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21" ht="28.8" x14ac:dyDescent="0.3">
      <c r="A32" s="13" t="s">
        <v>21</v>
      </c>
      <c r="B32" s="81" t="s">
        <v>22</v>
      </c>
      <c r="C32" s="16" t="s">
        <v>17</v>
      </c>
      <c r="D32" s="20" t="s">
        <v>69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28.8" x14ac:dyDescent="0.3">
      <c r="A33" s="13" t="s">
        <v>23</v>
      </c>
      <c r="B33" s="81" t="s">
        <v>24</v>
      </c>
      <c r="C33" s="16" t="s">
        <v>17</v>
      </c>
      <c r="D33" s="20">
        <v>63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28.8" x14ac:dyDescent="0.3">
      <c r="A34" s="13" t="s">
        <v>25</v>
      </c>
      <c r="B34" s="81" t="s">
        <v>26</v>
      </c>
      <c r="C34" s="16" t="s">
        <v>17</v>
      </c>
      <c r="D34" s="20">
        <v>57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28.8" x14ac:dyDescent="0.3">
      <c r="A35" s="13" t="s">
        <v>27</v>
      </c>
      <c r="B35" s="81" t="s">
        <v>28</v>
      </c>
      <c r="C35" s="16" t="s">
        <v>17</v>
      </c>
      <c r="D35" s="20" t="s">
        <v>69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28.8" x14ac:dyDescent="0.3">
      <c r="A36" s="13" t="s">
        <v>29</v>
      </c>
      <c r="B36" s="81" t="s">
        <v>30</v>
      </c>
      <c r="C36" s="16" t="s">
        <v>17</v>
      </c>
      <c r="D36" s="20">
        <v>100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43.2" x14ac:dyDescent="0.3">
      <c r="A37" s="13" t="s">
        <v>31</v>
      </c>
      <c r="B37" s="81" t="s">
        <v>32</v>
      </c>
      <c r="C37" s="16" t="s">
        <v>33</v>
      </c>
      <c r="D37" s="20">
        <v>0.16470000000000001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28.8" x14ac:dyDescent="0.3">
      <c r="A38" s="13" t="s">
        <v>34</v>
      </c>
      <c r="B38" s="81" t="s">
        <v>35</v>
      </c>
      <c r="C38" s="16" t="s">
        <v>36</v>
      </c>
      <c r="D38" s="20" t="s">
        <v>69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28.8" x14ac:dyDescent="0.3">
      <c r="A39" s="13" t="s">
        <v>37</v>
      </c>
      <c r="B39" s="81" t="s">
        <v>38</v>
      </c>
      <c r="C39" s="16" t="s">
        <v>36</v>
      </c>
      <c r="D39" s="20" t="s">
        <v>69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28.8" x14ac:dyDescent="0.3">
      <c r="A40" s="13" t="s">
        <v>39</v>
      </c>
      <c r="B40" s="81" t="s">
        <v>40</v>
      </c>
      <c r="C40" s="16" t="s">
        <v>41</v>
      </c>
      <c r="D40" s="20">
        <v>0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28.8" x14ac:dyDescent="0.3">
      <c r="A41" s="13" t="s">
        <v>42</v>
      </c>
      <c r="B41" s="81" t="s">
        <v>43</v>
      </c>
      <c r="C41" s="16" t="s">
        <v>41</v>
      </c>
      <c r="D41" s="20">
        <v>0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28.8" x14ac:dyDescent="0.3">
      <c r="A42" s="13" t="s">
        <v>44</v>
      </c>
      <c r="B42" s="81" t="s">
        <v>45</v>
      </c>
      <c r="C42" s="16" t="s">
        <v>46</v>
      </c>
      <c r="D42" s="20" t="s">
        <v>69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4" spans="1:18" x14ac:dyDescent="0.3"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8" x14ac:dyDescent="0.3">
      <c r="Q45" s="14"/>
    </row>
    <row r="46" spans="1:18" x14ac:dyDescent="0.3">
      <c r="Q46" s="14"/>
    </row>
  </sheetData>
  <autoFilter ref="A5:P42"/>
  <mergeCells count="5">
    <mergeCell ref="A3:A4"/>
    <mergeCell ref="B3:B4"/>
    <mergeCell ref="C3:C4"/>
    <mergeCell ref="E4:P4"/>
    <mergeCell ref="D3:Q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6:P6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84" zoomScaleNormal="84" workbookViewId="0">
      <selection activeCell="E16" sqref="E16"/>
    </sheetView>
  </sheetViews>
  <sheetFormatPr defaultColWidth="9.109375" defaultRowHeight="13.2" x14ac:dyDescent="0.3"/>
  <cols>
    <col min="1" max="1" width="6.44140625" style="8" customWidth="1"/>
    <col min="2" max="2" width="73.6640625" style="8" customWidth="1"/>
    <col min="3" max="3" width="17" style="8" customWidth="1"/>
    <col min="4" max="4" width="17.44140625" style="8" customWidth="1"/>
    <col min="5" max="5" width="18.109375" style="8" customWidth="1"/>
    <col min="6" max="6" width="10.33203125" style="8" bestFit="1" customWidth="1"/>
    <col min="7" max="23" width="0" style="8" hidden="1" customWidth="1"/>
    <col min="24" max="16384" width="9.109375" style="8"/>
  </cols>
  <sheetData>
    <row r="1" spans="1:13" ht="12.75" customHeight="1" x14ac:dyDescent="0.3">
      <c r="A1" s="22"/>
      <c r="B1" s="22"/>
      <c r="C1" s="22"/>
      <c r="D1" s="22"/>
      <c r="E1" s="22"/>
    </row>
    <row r="2" spans="1:13" ht="12.75" customHeight="1" x14ac:dyDescent="0.3">
      <c r="A2" s="22"/>
      <c r="B2" s="22"/>
      <c r="C2" s="22"/>
      <c r="D2" s="96"/>
      <c r="E2" s="96"/>
    </row>
    <row r="3" spans="1:13" ht="36.75" customHeight="1" x14ac:dyDescent="0.3">
      <c r="A3" s="22"/>
      <c r="B3" s="22"/>
      <c r="C3" s="22"/>
      <c r="D3" s="22"/>
      <c r="E3" s="22"/>
    </row>
    <row r="4" spans="1:13" ht="51" customHeight="1" x14ac:dyDescent="0.3">
      <c r="A4" s="97" t="s">
        <v>96</v>
      </c>
      <c r="B4" s="97"/>
      <c r="C4" s="97"/>
      <c r="D4" s="97"/>
      <c r="E4" s="97"/>
    </row>
    <row r="5" spans="1:13" ht="21.75" customHeight="1" x14ac:dyDescent="0.3">
      <c r="A5" s="22"/>
      <c r="B5" s="22"/>
      <c r="C5" s="22"/>
      <c r="D5" s="22"/>
      <c r="E5" s="22"/>
    </row>
    <row r="6" spans="1:13" s="32" customFormat="1" ht="24" customHeight="1" x14ac:dyDescent="0.3">
      <c r="A6" s="93" t="s">
        <v>1</v>
      </c>
      <c r="B6" s="93" t="s">
        <v>70</v>
      </c>
      <c r="C6" s="75" t="s">
        <v>71</v>
      </c>
      <c r="D6" s="91" t="s">
        <v>121</v>
      </c>
      <c r="E6" s="92"/>
    </row>
    <row r="7" spans="1:13" s="32" customFormat="1" ht="24" customHeight="1" x14ac:dyDescent="0.3">
      <c r="A7" s="94"/>
      <c r="B7" s="95"/>
      <c r="C7" s="76"/>
      <c r="D7" s="65">
        <v>2022</v>
      </c>
      <c r="E7" s="65">
        <v>2023</v>
      </c>
    </row>
    <row r="8" spans="1:13" x14ac:dyDescent="0.3">
      <c r="A8" s="55">
        <v>1</v>
      </c>
      <c r="B8" s="71">
        <f>A8+1</f>
        <v>2</v>
      </c>
      <c r="C8" s="55">
        <f>B8+1</f>
        <v>3</v>
      </c>
      <c r="D8" s="55">
        <v>4</v>
      </c>
      <c r="E8" s="55">
        <v>5</v>
      </c>
    </row>
    <row r="9" spans="1:13" s="32" customFormat="1" ht="15.6" customHeight="1" x14ac:dyDescent="0.3">
      <c r="A9" s="33">
        <v>1</v>
      </c>
      <c r="B9" s="67" t="s">
        <v>72</v>
      </c>
      <c r="C9" s="33" t="s">
        <v>113</v>
      </c>
      <c r="D9" s="34"/>
      <c r="E9" s="34"/>
    </row>
    <row r="10" spans="1:13" s="32" customFormat="1" ht="31.2" customHeight="1" x14ac:dyDescent="0.3">
      <c r="A10" s="68">
        <v>2</v>
      </c>
      <c r="B10" s="77" t="s">
        <v>73</v>
      </c>
      <c r="C10" s="33" t="s">
        <v>89</v>
      </c>
      <c r="D10" s="36">
        <v>164.72</v>
      </c>
      <c r="E10" s="36">
        <v>164.7</v>
      </c>
      <c r="J10" s="32" t="s">
        <v>114</v>
      </c>
    </row>
    <row r="11" spans="1:13" s="32" customFormat="1" ht="15.6" customHeight="1" x14ac:dyDescent="0.3">
      <c r="A11" s="33">
        <v>3</v>
      </c>
      <c r="B11" s="67" t="s">
        <v>74</v>
      </c>
      <c r="C11" s="33" t="s">
        <v>75</v>
      </c>
      <c r="D11" s="36">
        <v>127.87</v>
      </c>
      <c r="E11" s="36">
        <v>64.84</v>
      </c>
      <c r="G11" s="32" t="s">
        <v>97</v>
      </c>
      <c r="J11" s="32" t="s">
        <v>115</v>
      </c>
      <c r="M11" s="32" t="s">
        <v>116</v>
      </c>
    </row>
    <row r="12" spans="1:13" s="32" customFormat="1" ht="15.6" customHeight="1" x14ac:dyDescent="0.3">
      <c r="A12" s="33">
        <f>A11+1</f>
        <v>4</v>
      </c>
      <c r="B12" s="67" t="s">
        <v>117</v>
      </c>
      <c r="C12" s="33"/>
      <c r="D12" s="37"/>
      <c r="E12" s="37"/>
      <c r="G12" s="32" t="s">
        <v>98</v>
      </c>
      <c r="J12" s="32" t="s">
        <v>118</v>
      </c>
    </row>
    <row r="13" spans="1:13" s="32" customFormat="1" ht="15.6" x14ac:dyDescent="0.3">
      <c r="A13" s="38" t="s">
        <v>78</v>
      </c>
      <c r="B13" s="67" t="s">
        <v>99</v>
      </c>
      <c r="C13" s="33" t="s">
        <v>17</v>
      </c>
      <c r="D13" s="39">
        <v>57</v>
      </c>
      <c r="E13" s="39">
        <v>57</v>
      </c>
    </row>
    <row r="14" spans="1:13" s="32" customFormat="1" ht="15.6" customHeight="1" x14ac:dyDescent="0.3">
      <c r="A14" s="38" t="s">
        <v>79</v>
      </c>
      <c r="B14" s="67" t="s">
        <v>100</v>
      </c>
      <c r="C14" s="33" t="s">
        <v>17</v>
      </c>
      <c r="D14" s="39">
        <v>63</v>
      </c>
      <c r="E14" s="39">
        <v>63</v>
      </c>
      <c r="G14" s="40"/>
      <c r="H14" s="40"/>
    </row>
    <row r="15" spans="1:13" s="32" customFormat="1" ht="62.4" x14ac:dyDescent="0.3">
      <c r="A15" s="69">
        <v>5</v>
      </c>
      <c r="B15" s="70" t="s">
        <v>76</v>
      </c>
      <c r="C15" s="35" t="s">
        <v>90</v>
      </c>
      <c r="D15" s="41">
        <v>9.84</v>
      </c>
      <c r="E15" s="41">
        <v>9.84</v>
      </c>
      <c r="G15" s="42"/>
      <c r="H15" s="40"/>
    </row>
    <row r="16" spans="1:13" s="32" customFormat="1" ht="31.2" x14ac:dyDescent="0.3">
      <c r="A16" s="69">
        <v>6</v>
      </c>
      <c r="B16" s="70" t="s">
        <v>77</v>
      </c>
      <c r="C16" s="35" t="s">
        <v>91</v>
      </c>
      <c r="D16" s="43">
        <v>5473347</v>
      </c>
      <c r="E16" s="43">
        <v>5473347</v>
      </c>
      <c r="G16" s="40"/>
      <c r="H16" s="40"/>
      <c r="I16" s="40"/>
    </row>
    <row r="17" spans="1:5" s="32" customFormat="1" ht="49.2" customHeight="1" x14ac:dyDescent="0.3">
      <c r="A17" s="33">
        <v>7</v>
      </c>
      <c r="B17" s="67" t="s">
        <v>119</v>
      </c>
      <c r="C17" s="35" t="s">
        <v>92</v>
      </c>
      <c r="D17" s="36">
        <v>47</v>
      </c>
      <c r="E17" s="36">
        <v>1386</v>
      </c>
    </row>
    <row r="18" spans="1:5" s="32" customFormat="1" ht="15.6" x14ac:dyDescent="0.3">
      <c r="A18" s="44" t="s">
        <v>93</v>
      </c>
      <c r="B18" s="67" t="s">
        <v>101</v>
      </c>
      <c r="C18" s="35" t="s">
        <v>92</v>
      </c>
      <c r="D18" s="43">
        <v>19</v>
      </c>
      <c r="E18" s="43">
        <v>1353</v>
      </c>
    </row>
    <row r="19" spans="1:5" s="32" customFormat="1" ht="15.6" x14ac:dyDescent="0.3">
      <c r="A19" s="44" t="s">
        <v>94</v>
      </c>
      <c r="B19" s="67" t="s">
        <v>102</v>
      </c>
      <c r="C19" s="35" t="s">
        <v>92</v>
      </c>
      <c r="D19" s="43">
        <v>28</v>
      </c>
      <c r="E19" s="43">
        <v>33</v>
      </c>
    </row>
    <row r="20" spans="1:5" x14ac:dyDescent="0.3">
      <c r="D20" s="9"/>
      <c r="E20" s="9"/>
    </row>
    <row r="21" spans="1:5" x14ac:dyDescent="0.3">
      <c r="D21" s="10"/>
      <c r="E21" s="10"/>
    </row>
  </sheetData>
  <mergeCells count="5">
    <mergeCell ref="D6:E6"/>
    <mergeCell ref="A6:A7"/>
    <mergeCell ref="B6:B7"/>
    <mergeCell ref="D2:E2"/>
    <mergeCell ref="A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opLeftCell="B2" zoomScale="52" zoomScaleNormal="52" workbookViewId="0">
      <selection activeCell="V11" sqref="V10:V11"/>
    </sheetView>
  </sheetViews>
  <sheetFormatPr defaultColWidth="9.109375" defaultRowHeight="13.2" x14ac:dyDescent="0.3"/>
  <cols>
    <col min="1" max="1" width="13.44140625" style="45" hidden="1" customWidth="1"/>
    <col min="2" max="2" width="7.6640625" style="49" customWidth="1"/>
    <col min="3" max="3" width="71.6640625" style="45" customWidth="1"/>
    <col min="4" max="4" width="12" style="45" customWidth="1"/>
    <col min="5" max="5" width="10.44140625" style="45" customWidth="1"/>
    <col min="6" max="6" width="11" style="45" customWidth="1"/>
    <col min="7" max="7" width="12.21875" style="45" customWidth="1"/>
    <col min="8" max="8" width="14.33203125" style="47" customWidth="1"/>
    <col min="9" max="9" width="12.33203125" style="47" customWidth="1"/>
    <col min="10" max="10" width="14.5546875" style="45" customWidth="1"/>
    <col min="11" max="11" width="14.44140625" style="45" customWidth="1"/>
    <col min="12" max="12" width="13.21875" style="45" customWidth="1"/>
    <col min="13" max="13" width="11.88671875" style="45" customWidth="1"/>
    <col min="14" max="32" width="9.109375" style="45" customWidth="1"/>
    <col min="33" max="16384" width="9.109375" style="45"/>
  </cols>
  <sheetData>
    <row r="1" spans="1:34" ht="22.5" customHeight="1" x14ac:dyDescent="0.3">
      <c r="B1" s="21"/>
      <c r="C1" s="56"/>
      <c r="D1" s="56"/>
      <c r="E1" s="56"/>
      <c r="F1" s="56"/>
      <c r="G1" s="56"/>
      <c r="H1" s="22"/>
      <c r="I1" s="22"/>
      <c r="J1" s="56"/>
      <c r="K1" s="56"/>
      <c r="M1" s="58" t="s">
        <v>80</v>
      </c>
    </row>
    <row r="2" spans="1:34" x14ac:dyDescent="0.3">
      <c r="B2" s="21"/>
      <c r="C2" s="56"/>
      <c r="D2" s="56"/>
      <c r="E2" s="56"/>
      <c r="F2" s="56"/>
      <c r="G2" s="56"/>
      <c r="H2" s="22"/>
      <c r="I2" s="22"/>
      <c r="J2" s="56"/>
      <c r="K2" s="56"/>
      <c r="L2" s="56"/>
      <c r="M2" s="56"/>
    </row>
    <row r="3" spans="1:34" s="23" customFormat="1" ht="38.25" customHeight="1" x14ac:dyDescent="0.3">
      <c r="B3" s="107" t="s">
        <v>103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34" ht="20.25" customHeight="1" x14ac:dyDescent="0.3">
      <c r="B4" s="24"/>
      <c r="C4" s="25"/>
      <c r="D4" s="25"/>
      <c r="E4" s="25"/>
      <c r="F4" s="25"/>
      <c r="G4" s="25"/>
      <c r="H4" s="30"/>
      <c r="I4" s="30"/>
      <c r="J4" s="25"/>
      <c r="K4" s="25"/>
      <c r="L4" s="25"/>
      <c r="M4" s="25"/>
    </row>
    <row r="5" spans="1:34" x14ac:dyDescent="0.3">
      <c r="B5" s="21"/>
      <c r="C5" s="56"/>
      <c r="D5" s="56"/>
      <c r="E5" s="56"/>
      <c r="F5" s="56"/>
      <c r="G5" s="56"/>
      <c r="H5" s="22"/>
      <c r="I5" s="22"/>
      <c r="J5" s="56"/>
      <c r="K5" s="56"/>
      <c r="L5" s="56"/>
      <c r="M5" s="56"/>
    </row>
    <row r="6" spans="1:34" ht="15.75" customHeight="1" x14ac:dyDescent="0.3">
      <c r="A6" s="98" t="s">
        <v>112</v>
      </c>
      <c r="B6" s="111" t="s">
        <v>1</v>
      </c>
      <c r="C6" s="100" t="s">
        <v>81</v>
      </c>
      <c r="D6" s="108" t="s">
        <v>82</v>
      </c>
      <c r="E6" s="109"/>
      <c r="F6" s="109"/>
      <c r="G6" s="110"/>
      <c r="H6" s="108" t="s">
        <v>83</v>
      </c>
      <c r="I6" s="109"/>
      <c r="J6" s="109"/>
      <c r="K6" s="109"/>
      <c r="L6" s="109"/>
      <c r="M6" s="109"/>
    </row>
    <row r="7" spans="1:34" ht="118.2" customHeight="1" x14ac:dyDescent="0.3">
      <c r="A7" s="99"/>
      <c r="B7" s="112"/>
      <c r="C7" s="101"/>
      <c r="D7" s="103" t="s">
        <v>84</v>
      </c>
      <c r="E7" s="104" t="s">
        <v>84</v>
      </c>
      <c r="F7" s="103" t="s">
        <v>85</v>
      </c>
      <c r="G7" s="104" t="s">
        <v>85</v>
      </c>
      <c r="H7" s="103" t="s">
        <v>86</v>
      </c>
      <c r="I7" s="104"/>
      <c r="J7" s="103" t="s">
        <v>87</v>
      </c>
      <c r="K7" s="104"/>
      <c r="L7" s="103" t="s">
        <v>95</v>
      </c>
      <c r="M7" s="104"/>
    </row>
    <row r="8" spans="1:34" ht="17.25" customHeight="1" x14ac:dyDescent="0.3">
      <c r="A8" s="99"/>
      <c r="B8" s="112"/>
      <c r="C8" s="101"/>
      <c r="D8" s="105" t="s">
        <v>88</v>
      </c>
      <c r="E8" s="106"/>
      <c r="F8" s="105" t="s">
        <v>88</v>
      </c>
      <c r="G8" s="106"/>
      <c r="H8" s="105" t="s">
        <v>88</v>
      </c>
      <c r="I8" s="106"/>
      <c r="J8" s="105" t="s">
        <v>88</v>
      </c>
      <c r="K8" s="106"/>
      <c r="L8" s="105" t="s">
        <v>88</v>
      </c>
      <c r="M8" s="106"/>
    </row>
    <row r="9" spans="1:34" ht="25.5" customHeight="1" x14ac:dyDescent="0.3">
      <c r="A9" s="99"/>
      <c r="B9" s="112"/>
      <c r="C9" s="102"/>
      <c r="D9" s="72" t="s">
        <v>104</v>
      </c>
      <c r="E9" s="72" t="s">
        <v>105</v>
      </c>
      <c r="F9" s="72" t="s">
        <v>104</v>
      </c>
      <c r="G9" s="72" t="s">
        <v>105</v>
      </c>
      <c r="H9" s="73" t="s">
        <v>104</v>
      </c>
      <c r="I9" s="73" t="s">
        <v>105</v>
      </c>
      <c r="J9" s="73" t="s">
        <v>104</v>
      </c>
      <c r="K9" s="73" t="s">
        <v>105</v>
      </c>
      <c r="L9" s="73" t="s">
        <v>104</v>
      </c>
      <c r="M9" s="73" t="s">
        <v>105</v>
      </c>
    </row>
    <row r="10" spans="1:34" ht="15" customHeight="1" x14ac:dyDescent="0.3">
      <c r="A10" s="57"/>
      <c r="B10" s="57">
        <v>1</v>
      </c>
      <c r="C10" s="57">
        <v>2</v>
      </c>
      <c r="D10" s="73">
        <v>3</v>
      </c>
      <c r="E10" s="73">
        <v>4</v>
      </c>
      <c r="F10" s="73">
        <v>5</v>
      </c>
      <c r="G10" s="73">
        <v>6</v>
      </c>
      <c r="H10" s="73">
        <v>7</v>
      </c>
      <c r="I10" s="73">
        <v>8</v>
      </c>
      <c r="J10" s="73">
        <v>9</v>
      </c>
      <c r="K10" s="73">
        <v>10</v>
      </c>
      <c r="L10" s="73">
        <v>11</v>
      </c>
      <c r="M10" s="73">
        <v>12</v>
      </c>
    </row>
    <row r="11" spans="1:34" ht="41.4" customHeight="1" x14ac:dyDescent="0.3">
      <c r="A11" s="57"/>
      <c r="B11" s="57"/>
      <c r="C11" s="57" t="s">
        <v>120</v>
      </c>
      <c r="D11" s="59">
        <v>0.72</v>
      </c>
      <c r="E11" s="59">
        <v>0.72</v>
      </c>
      <c r="F11" s="59">
        <v>2.4599999999999999E-3</v>
      </c>
      <c r="G11" s="59">
        <v>2.4599999999999999E-3</v>
      </c>
      <c r="H11" s="59">
        <v>164.72</v>
      </c>
      <c r="I11" s="74">
        <v>164.7</v>
      </c>
      <c r="J11" s="59">
        <v>2.0499999999999998</v>
      </c>
      <c r="K11" s="59">
        <v>2.0499999999999998</v>
      </c>
      <c r="L11" s="59">
        <v>9.84</v>
      </c>
      <c r="M11" s="59">
        <v>9.84</v>
      </c>
    </row>
    <row r="13" spans="1:34" s="47" customFormat="1" ht="33" customHeight="1" x14ac:dyDescent="0.3">
      <c r="A13" s="60"/>
      <c r="B13" s="61"/>
      <c r="C13" s="29"/>
      <c r="D13" s="62"/>
      <c r="E13" s="62"/>
      <c r="F13" s="62"/>
      <c r="G13" s="62"/>
      <c r="H13" s="63"/>
      <c r="I13" s="63"/>
      <c r="J13" s="64"/>
      <c r="K13" s="64"/>
      <c r="L13" s="64"/>
      <c r="M13" s="64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</row>
    <row r="14" spans="1:34" s="47" customFormat="1" ht="33" customHeight="1" x14ac:dyDescent="0.3">
      <c r="A14" s="60"/>
      <c r="B14" s="61"/>
      <c r="C14" s="29"/>
      <c r="D14" s="62"/>
      <c r="E14" s="62"/>
      <c r="F14" s="62"/>
      <c r="G14" s="62"/>
      <c r="H14" s="63"/>
      <c r="I14" s="63"/>
      <c r="J14" s="64"/>
      <c r="K14" s="64"/>
      <c r="L14" s="64"/>
      <c r="M14" s="64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</row>
    <row r="15" spans="1:34" s="47" customFormat="1" ht="33" customHeight="1" x14ac:dyDescent="0.3">
      <c r="A15" s="60"/>
      <c r="B15" s="61"/>
      <c r="C15" s="29"/>
      <c r="D15" s="62"/>
      <c r="E15" s="62"/>
      <c r="F15" s="62"/>
      <c r="G15" s="62"/>
      <c r="H15" s="63"/>
      <c r="I15" s="63"/>
      <c r="J15" s="64"/>
      <c r="K15" s="64"/>
      <c r="L15" s="64"/>
      <c r="M15" s="64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</row>
    <row r="16" spans="1:34" ht="20.399999999999999" x14ac:dyDescent="0.3">
      <c r="B16" s="21"/>
      <c r="C16" s="26"/>
      <c r="D16" s="56"/>
      <c r="E16" s="56"/>
      <c r="F16" s="56"/>
      <c r="G16" s="56"/>
      <c r="H16" s="27"/>
      <c r="I16" s="27"/>
      <c r="J16" s="28"/>
      <c r="K16" s="28"/>
      <c r="L16" s="28"/>
      <c r="M16" s="2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2:34" x14ac:dyDescent="0.3">
      <c r="C17" s="50"/>
      <c r="H17" s="46"/>
      <c r="I17" s="46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18" spans="2:34" x14ac:dyDescent="0.3">
      <c r="C18" s="50"/>
      <c r="H18" s="46"/>
      <c r="I18" s="46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</row>
    <row r="19" spans="2:34" x14ac:dyDescent="0.3">
      <c r="B19" s="45"/>
      <c r="C19" s="50"/>
      <c r="H19" s="46"/>
      <c r="I19" s="46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</row>
    <row r="20" spans="2:34" x14ac:dyDescent="0.3">
      <c r="B20" s="45"/>
      <c r="H20" s="46"/>
      <c r="I20" s="46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2:34" x14ac:dyDescent="0.3">
      <c r="B21" s="45"/>
      <c r="C21" s="50"/>
      <c r="H21" s="46"/>
      <c r="I21" s="46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2:34" x14ac:dyDescent="0.3">
      <c r="B22" s="45"/>
      <c r="C22" s="50"/>
      <c r="H22" s="46"/>
      <c r="I22" s="46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2:34" x14ac:dyDescent="0.3">
      <c r="B23" s="45"/>
      <c r="C23" s="50"/>
      <c r="H23" s="46"/>
      <c r="I23" s="46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2:34" x14ac:dyDescent="0.3">
      <c r="B24" s="45"/>
      <c r="C24" s="50"/>
      <c r="H24" s="46"/>
      <c r="I24" s="46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2:34" x14ac:dyDescent="0.3">
      <c r="B25" s="45"/>
      <c r="C25" s="50"/>
      <c r="H25" s="46"/>
      <c r="I25" s="46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2:34" x14ac:dyDescent="0.3">
      <c r="B26" s="45"/>
      <c r="H26" s="46"/>
      <c r="I26" s="51"/>
      <c r="J26" s="52"/>
      <c r="K26" s="52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2:34" x14ac:dyDescent="0.3">
      <c r="B27" s="45"/>
      <c r="I27" s="53"/>
      <c r="J27" s="54"/>
      <c r="K27" s="54"/>
    </row>
    <row r="28" spans="2:34" x14ac:dyDescent="0.3">
      <c r="B28" s="45"/>
      <c r="I28" s="53"/>
      <c r="J28" s="54"/>
      <c r="K28" s="54"/>
    </row>
    <row r="29" spans="2:34" x14ac:dyDescent="0.3">
      <c r="B29" s="45"/>
      <c r="I29" s="53"/>
      <c r="J29" s="54"/>
      <c r="K29" s="54"/>
    </row>
  </sheetData>
  <mergeCells count="16">
    <mergeCell ref="H8:I8"/>
    <mergeCell ref="J8:K8"/>
    <mergeCell ref="L8:M8"/>
    <mergeCell ref="B3:M3"/>
    <mergeCell ref="H6:M6"/>
    <mergeCell ref="D6:G6"/>
    <mergeCell ref="H7:I7"/>
    <mergeCell ref="J7:K7"/>
    <mergeCell ref="L7:M7"/>
    <mergeCell ref="B6:B9"/>
    <mergeCell ref="A6:A9"/>
    <mergeCell ref="C6:C9"/>
    <mergeCell ref="D7:E7"/>
    <mergeCell ref="F7:G7"/>
    <mergeCell ref="F8:G8"/>
    <mergeCell ref="D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Инвестиц.программа 2019-2023</vt:lpstr>
      <vt:lpstr>Целевые показатели ИП 2019-2023</vt:lpstr>
      <vt:lpstr>Показатели надёжности и эффекти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ЗГОДА ВАЛЕНТИНА ЛЕОНИДОВНА</dc:creator>
  <cp:lastModifiedBy>Згода Валентина Леонидовна</cp:lastModifiedBy>
  <dcterms:created xsi:type="dcterms:W3CDTF">2019-05-15T07:43:34Z</dcterms:created>
  <dcterms:modified xsi:type="dcterms:W3CDTF">2023-02-13T08:48:32Z</dcterms:modified>
</cp:coreProperties>
</file>